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6495" activeTab="2"/>
  </bookViews>
  <sheets>
    <sheet name="Обложка" sheetId="1" r:id="rId1"/>
    <sheet name="Содержание" sheetId="2" r:id="rId2"/>
    <sheet name="Инструкция" sheetId="3" r:id="rId3"/>
    <sheet name="Вопрос1" sheetId="4" r:id="rId4"/>
    <sheet name="Вопрос2" sheetId="5" r:id="rId5"/>
    <sheet name="Вопрос3" sheetId="6" r:id="rId6"/>
    <sheet name="Вопрос4" sheetId="7" r:id="rId7"/>
    <sheet name="Вопрос5" sheetId="8" r:id="rId8"/>
    <sheet name="Результаты" sheetId="9" r:id="rId9"/>
    <sheet name="Ответы" sheetId="10" r:id="rId10"/>
  </sheets>
  <definedNames/>
  <calcPr fullCalcOnLoad="1"/>
</workbook>
</file>

<file path=xl/sharedStrings.xml><?xml version="1.0" encoding="utf-8"?>
<sst xmlns="http://schemas.openxmlformats.org/spreadsheetml/2006/main" count="101" uniqueCount="77">
  <si>
    <t>,</t>
  </si>
  <si>
    <t>Компьютерная контролирующая программа "Я к розам хочу в тот единственный сад, где лучшая в мире стоит из оград"</t>
  </si>
  <si>
    <t>Содержание</t>
  </si>
  <si>
    <t>Вопрос 1</t>
  </si>
  <si>
    <t>Вопрос 2</t>
  </si>
  <si>
    <t>Вопрос 3</t>
  </si>
  <si>
    <t>Вопрос 4</t>
  </si>
  <si>
    <t>Вопрос 5</t>
  </si>
  <si>
    <t>Результаты тестирования</t>
  </si>
  <si>
    <t>Правильные ответы</t>
  </si>
  <si>
    <t xml:space="preserve"> </t>
  </si>
  <si>
    <t xml:space="preserve">Инструкция </t>
  </si>
  <si>
    <t>Обложка</t>
  </si>
  <si>
    <t>Когда в Петербурге был заложен Летний Сад?</t>
  </si>
  <si>
    <t>Введите ответ</t>
  </si>
  <si>
    <t>Какая скульптура в Летнем саду посвящена победе России в Северной войне?</t>
  </si>
  <si>
    <t>Выберите правильный ответ из числа предложенных</t>
  </si>
  <si>
    <t xml:space="preserve"> Вопрос 3</t>
  </si>
  <si>
    <t>Постройка</t>
  </si>
  <si>
    <t>Архитектор</t>
  </si>
  <si>
    <t>Летний Дворец Петра 1</t>
  </si>
  <si>
    <t>Кофейный Домик</t>
  </si>
  <si>
    <t>Чайный домик</t>
  </si>
  <si>
    <t>Назовите имена архитекторов - авторов построек, перечисленных  ниже. Выберите правильный ответ.</t>
  </si>
  <si>
    <t xml:space="preserve">Сопоставьте название постройки Летнего Сада и ее изображение.  </t>
  </si>
  <si>
    <t xml:space="preserve">1. Перед началом работы нажмите кнопку "Начать работу". </t>
  </si>
  <si>
    <t>2. Переходите последовательно от вопроса к вопросу, нажимая кнопку с соответствующим номером.</t>
  </si>
  <si>
    <t xml:space="preserve">Скульптура Мир и Изобилие посвящена победе России в Северной войне.  Автором скульптуры был итальянский скульптор  1. Скульптура была изготовлена в 2. В архитектурной композиции две женщины. Одна из них (сидящая) олицотворяет 3. Другая - ангел с крыльями. Нога первой женщины попирает голову льва. Лев - символ 4. В руках женщины опущенный факел - символ 5.  </t>
  </si>
  <si>
    <t>Вставьте вместо цифр нужные слова</t>
  </si>
  <si>
    <t>3. Внимательно читайте инструкцию к каждому вопросу.</t>
  </si>
  <si>
    <t>Результат</t>
  </si>
  <si>
    <t>Вы набрали</t>
  </si>
  <si>
    <t>баллов</t>
  </si>
  <si>
    <t>Мир и изобилие</t>
  </si>
  <si>
    <t>Доменико Трезини</t>
  </si>
  <si>
    <t>Карл Росси</t>
  </si>
  <si>
    <t>Чайный Домик</t>
  </si>
  <si>
    <t>П. Баратто</t>
  </si>
  <si>
    <t>Россию</t>
  </si>
  <si>
    <t>Швеции</t>
  </si>
  <si>
    <t>закончившейся войны</t>
  </si>
  <si>
    <t>Из</t>
  </si>
  <si>
    <t>Ваша оценка</t>
  </si>
  <si>
    <t>Василий Стасов</t>
  </si>
  <si>
    <t>баллы</t>
  </si>
  <si>
    <t>Вопросы</t>
  </si>
  <si>
    <t xml:space="preserve">3.1. 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</si>
  <si>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</si>
  <si>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</si>
  <si>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</si>
  <si>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</si>
  <si>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</si>
  <si>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</si>
  <si>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</si>
  <si>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</si>
  <si>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</si>
  <si>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5.5.</t>
  </si>
  <si>
    <t>Вопрос</t>
  </si>
  <si>
    <t>Правильный ответ</t>
  </si>
  <si>
    <t>Комментарий</t>
  </si>
  <si>
    <t>Летний Сад был заложен в мае 1704 года на том месте, где до основания Петербурга располагалась усадьба шведского сановника Конау</t>
  </si>
  <si>
    <t>Мир и Изобилие</t>
  </si>
  <si>
    <t>Скульптурная композиция имеет два названия - Мир и Изобилие или Ништадский мир. Она посвящена окончанию Северной войны и подписанию  мира между Россией и Швецией. Мир был подписан в финском городе Ништадте.</t>
  </si>
  <si>
    <t xml:space="preserve">Основным архитектором Летнего Дворца был Доменико Трезини. В отделке дворца также принимал участие немецкий архитектор Андреас Шлюттер. </t>
  </si>
  <si>
    <t>Автор Кофейного домика знаменитый петербургский архитектор - Карл Иванович Росси. Он автор многих известных построек Петербурга - здания Сената и Синода, Александрийского театра, Главного штаба.</t>
  </si>
  <si>
    <t>Шарлемань</t>
  </si>
  <si>
    <t>Автор Чайного домика - архитектор Шарлемань. Кроме деревянного домика он создавал в Летнем Саду также ограду со стороны Михайловского замка.</t>
  </si>
  <si>
    <t>Кофейный домик</t>
  </si>
  <si>
    <t>Кофейный домик был построен в 1828 г. на месте грота, который разрушило наводнение 1777  года. В нем располагалась кофейня, где всегда можно было отведать чашечку ароматного кофе.</t>
  </si>
  <si>
    <t>Летний дворец Петра 1</t>
  </si>
  <si>
    <t>Был построен в 1710-1714 гг. Был Летней резиденцией семьи Петра 1. Это скромное двухэтажное здание - типичная постройка Петровской эпохи. Во времена Петра 1 со трех сторон был окружен водой. Перед входом во дворец располагался гаванец, с восточной стороны - Фонтанка, а с северной стороны вплотную ко дворцу примыкала Нева.</t>
  </si>
  <si>
    <t>Деревянная постройка. Первоначально это было место укрытия от дождя. Позднее здесь всегода можно было выпить чашечку чая и съесть замечательное пирожное.</t>
  </si>
  <si>
    <t>Скульптура Мир и Изобилие изготовлена в 1722 году в Италии по специальному заказу Петра 1 скульптором Пьетро Баратто.</t>
  </si>
  <si>
    <t>Ништадский мир был подписан в 1721 году. Скульптура изготовлена в 1722.</t>
  </si>
  <si>
    <t xml:space="preserve">Сидящая женщина олицетворяет Россию. Ее голову украшает венок - символ победы в войне. В руках опущенный факел - символ  окончившейся войны. </t>
  </si>
  <si>
    <t>Лев всегда был символом Швеции. В скульптурной композиции Россия попирает ногой голову льва, что означает победу в войне.</t>
  </si>
  <si>
    <t>Опущенный факел - символ закончившейся войны.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</si>
</sst>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i/>
      <sz val="16"/>
      <color indexed="3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2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b/>
      <i/>
      <sz val="12"/>
      <name val="Arial Cyr"/>
      <family val="2"/>
    </font>
    <font>
      <b/>
      <i/>
      <sz val="13"/>
      <color indexed="62"/>
      <name val="Arial Cyr"/>
      <family val="2"/>
    </font>
    <font>
      <sz val="14"/>
      <name val="Arial Cyr"/>
      <family val="2"/>
    </font>
    <font>
      <b/>
      <i/>
      <sz val="14"/>
      <color indexed="18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i/>
      <sz val="12"/>
      <name val="Arial Cyr"/>
      <family val="2"/>
    </font>
    <font>
      <b/>
      <i/>
      <sz val="12"/>
      <color indexed="8"/>
      <name val="Arial Cyr"/>
      <family val="2"/>
    </font>
    <font>
      <i/>
      <sz val="10"/>
      <color indexed="43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i/>
      <sz val="14"/>
      <color indexed="48"/>
      <name val="Arial Cyr"/>
      <family val="2"/>
    </font>
    <font>
      <b/>
      <sz val="14"/>
      <color indexed="60"/>
      <name val="Arial Cyr"/>
      <family val="2"/>
    </font>
    <font>
      <b/>
      <sz val="14"/>
      <color indexed="59"/>
      <name val="Arial Cyr"/>
      <family val="2"/>
    </font>
    <font>
      <b/>
      <sz val="14"/>
      <color indexed="61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15" applyFont="1" applyFill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 ответов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"/>
          <c:y val="0.11875"/>
          <c:w val="0.80825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Результаты!$B$4:$B$16</c:f>
              <c:strCache/>
            </c:strRef>
          </c:cat>
          <c:val>
            <c:numRef>
              <c:f>Результаты!$D$4:$D$16</c:f>
              <c:numCache/>
            </c:numRef>
          </c:val>
        </c:ser>
        <c:gapWidth val="50"/>
        <c:axId val="3581740"/>
        <c:axId val="32235661"/>
      </c:barChart>
      <c:catAx>
        <c:axId val="3581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вопросы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35661"/>
        <c:crosses val="autoZero"/>
        <c:auto val="1"/>
        <c:lblOffset val="100"/>
        <c:noMultiLvlLbl val="0"/>
      </c:catAx>
      <c:valAx>
        <c:axId val="3223566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1617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8174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13</xdr:row>
      <xdr:rowOff>19050</xdr:rowOff>
    </xdr:from>
    <xdr:to>
      <xdr:col>7</xdr:col>
      <xdr:colOff>323850</xdr:colOff>
      <xdr:row>22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124075"/>
          <a:ext cx="228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11</xdr:row>
      <xdr:rowOff>95250</xdr:rowOff>
    </xdr:from>
    <xdr:to>
      <xdr:col>3</xdr:col>
      <xdr:colOff>657225</xdr:colOff>
      <xdr:row>18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24050"/>
          <a:ext cx="1990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57150</xdr:rowOff>
    </xdr:from>
    <xdr:to>
      <xdr:col>11</xdr:col>
      <xdr:colOff>657225</xdr:colOff>
      <xdr:row>18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885950"/>
          <a:ext cx="1952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11</xdr:row>
      <xdr:rowOff>47625</xdr:rowOff>
    </xdr:from>
    <xdr:to>
      <xdr:col>7</xdr:col>
      <xdr:colOff>447675</xdr:colOff>
      <xdr:row>19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876425"/>
          <a:ext cx="1485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0.5715</cdr:y>
    </cdr:from>
    <cdr:to>
      <cdr:x>0.496</cdr:x>
      <cdr:y>0.632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152650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  <cdr:relSizeAnchor xmlns:cdr="http://schemas.openxmlformats.org/drawingml/2006/chartDrawing">
    <cdr:from>
      <cdr:x>0.46175</cdr:x>
      <cdr:y>0.562</cdr:y>
    </cdr:from>
    <cdr:to>
      <cdr:x>0.5085</cdr:x>
      <cdr:y>0.62525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2114550"/>
          <a:ext cx="114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7</xdr:col>
      <xdr:colOff>647700</xdr:colOff>
      <xdr:row>17</xdr:row>
      <xdr:rowOff>28575</xdr:rowOff>
    </xdr:to>
    <xdr:graphicFrame>
      <xdr:nvGraphicFramePr>
        <xdr:cNvPr id="1" name="Chart 1"/>
        <xdr:cNvGraphicFramePr/>
      </xdr:nvGraphicFramePr>
      <xdr:xfrm flipV="1">
        <a:off x="4629150" y="0"/>
        <a:ext cx="2447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5.png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image" Target="../media/image7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image" Target="../media/image8.png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2.xml" /><Relationship Id="rId3" Type="http://schemas.openxmlformats.org/officeDocument/2006/relationships/image" Target="../media/image11.png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4.xml" /><Relationship Id="rId3" Type="http://schemas.openxmlformats.org/officeDocument/2006/relationships/image" Target="../media/image13.png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4"/>
  <sheetViews>
    <sheetView showGridLines="0" workbookViewId="0" topLeftCell="A1">
      <selection activeCell="K30" sqref="K30"/>
    </sheetView>
  </sheetViews>
  <sheetFormatPr defaultColWidth="9.00390625" defaultRowHeight="12.75"/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37" t="s">
        <v>1</v>
      </c>
      <c r="D8" s="37"/>
      <c r="E8" s="37"/>
      <c r="F8" s="37"/>
      <c r="G8" s="37"/>
      <c r="H8" s="37"/>
      <c r="I8" s="37"/>
      <c r="J8" s="37"/>
      <c r="K8" s="1"/>
      <c r="L8" s="1"/>
    </row>
    <row r="9" spans="1:12" ht="12.75">
      <c r="A9" s="1"/>
      <c r="B9" s="1"/>
      <c r="C9" s="37"/>
      <c r="D9" s="37"/>
      <c r="E9" s="37"/>
      <c r="F9" s="37"/>
      <c r="G9" s="37"/>
      <c r="H9" s="37"/>
      <c r="I9" s="37"/>
      <c r="J9" s="37"/>
      <c r="K9" s="1"/>
      <c r="L9" s="1"/>
    </row>
    <row r="10" spans="1:12" ht="12.75">
      <c r="A10" s="1"/>
      <c r="B10" s="1"/>
      <c r="C10" s="37"/>
      <c r="D10" s="37"/>
      <c r="E10" s="37"/>
      <c r="F10" s="37"/>
      <c r="G10" s="37"/>
      <c r="H10" s="37"/>
      <c r="I10" s="37"/>
      <c r="J10" s="37"/>
      <c r="K10" s="1"/>
      <c r="L10" s="1"/>
    </row>
    <row r="11" spans="1:12" ht="12.75">
      <c r="A11" s="1"/>
      <c r="B11" s="1"/>
      <c r="C11" s="37"/>
      <c r="D11" s="37"/>
      <c r="E11" s="37"/>
      <c r="F11" s="37"/>
      <c r="G11" s="37"/>
      <c r="H11" s="37"/>
      <c r="I11" s="37"/>
      <c r="J11" s="37"/>
      <c r="K11" s="1"/>
      <c r="L11" s="1"/>
    </row>
    <row r="12" spans="1:12" ht="12.75">
      <c r="A12" s="1"/>
      <c r="B12" s="1"/>
      <c r="C12" s="37"/>
      <c r="D12" s="37"/>
      <c r="E12" s="37"/>
      <c r="F12" s="37"/>
      <c r="G12" s="37"/>
      <c r="H12" s="37"/>
      <c r="I12" s="37"/>
      <c r="J12" s="37"/>
      <c r="K12" s="1"/>
      <c r="L12" s="1"/>
    </row>
    <row r="13" spans="1:12" ht="12.75">
      <c r="A13" s="1"/>
      <c r="B13" s="1"/>
      <c r="C13" s="37"/>
      <c r="D13" s="37"/>
      <c r="E13" s="37"/>
      <c r="F13" s="37"/>
      <c r="G13" s="37"/>
      <c r="H13" s="37"/>
      <c r="I13" s="37"/>
      <c r="J13" s="37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">
    <mergeCell ref="C8:J13"/>
  </mergeCells>
  <printOptions/>
  <pageMargins left="0.75" right="0.75" top="1" bottom="1" header="0.5" footer="0.5"/>
  <pageSetup horizontalDpi="300" verticalDpi="300" orientation="portrait" paperSize="9" r:id="rId4"/>
  <drawing r:id="rId2"/>
  <legacyDrawing r:id="rId1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4:D17"/>
  <sheetViews>
    <sheetView showGridLines="0" workbookViewId="0" topLeftCell="A12">
      <selection activeCell="D17" sqref="D17"/>
    </sheetView>
  </sheetViews>
  <sheetFormatPr defaultColWidth="9.00390625" defaultRowHeight="12.75"/>
  <cols>
    <col min="2" max="2" width="11.25390625" style="0" customWidth="1"/>
    <col min="3" max="3" width="21.625" style="0" customWidth="1"/>
    <col min="4" max="4" width="61.625" style="0" customWidth="1"/>
  </cols>
  <sheetData>
    <row r="3" ht="13.5" thickBot="1"/>
    <row r="4" spans="2:4" ht="31.5">
      <c r="B4" s="33" t="s">
        <v>57</v>
      </c>
      <c r="C4" s="34" t="s">
        <v>58</v>
      </c>
      <c r="D4" s="35" t="s">
        <v>59</v>
      </c>
    </row>
    <row r="5" spans="2:4" ht="42.75">
      <c r="B5" s="29">
        <v>1</v>
      </c>
      <c r="C5" s="31">
        <v>1704</v>
      </c>
      <c r="D5" s="27" t="s">
        <v>60</v>
      </c>
    </row>
    <row r="6" spans="2:4" ht="57">
      <c r="B6" s="29">
        <v>2</v>
      </c>
      <c r="C6" s="31" t="s">
        <v>61</v>
      </c>
      <c r="D6" s="27" t="s">
        <v>62</v>
      </c>
    </row>
    <row r="7" spans="2:4" ht="42.75">
      <c r="B7" s="29" t="s">
        <v>46</v>
      </c>
      <c r="C7" s="31" t="s">
        <v>34</v>
      </c>
      <c r="D7" s="27" t="s">
        <v>63</v>
      </c>
    </row>
    <row r="8" spans="2:4" ht="57">
      <c r="B8" s="29" t="s">
        <v>47</v>
      </c>
      <c r="C8" s="31" t="s">
        <v>35</v>
      </c>
      <c r="D8" s="27" t="s">
        <v>64</v>
      </c>
    </row>
    <row r="9" spans="2:4" ht="42.75">
      <c r="B9" s="29" t="s">
        <v>48</v>
      </c>
      <c r="C9" s="31" t="s">
        <v>65</v>
      </c>
      <c r="D9" s="27" t="s">
        <v>66</v>
      </c>
    </row>
    <row r="10" spans="2:4" ht="57">
      <c r="B10" s="29" t="s">
        <v>49</v>
      </c>
      <c r="C10" s="31" t="s">
        <v>67</v>
      </c>
      <c r="D10" s="27" t="s">
        <v>68</v>
      </c>
    </row>
    <row r="11" spans="2:4" ht="99.75">
      <c r="B11" s="29" t="s">
        <v>50</v>
      </c>
      <c r="C11" s="31" t="s">
        <v>69</v>
      </c>
      <c r="D11" s="27" t="s">
        <v>70</v>
      </c>
    </row>
    <row r="12" spans="2:4" ht="42.75">
      <c r="B12" s="29" t="s">
        <v>51</v>
      </c>
      <c r="C12" s="31" t="s">
        <v>22</v>
      </c>
      <c r="D12" s="27" t="s">
        <v>71</v>
      </c>
    </row>
    <row r="13" spans="2:4" ht="42.75">
      <c r="B13" s="29" t="s">
        <v>52</v>
      </c>
      <c r="C13" s="31" t="s">
        <v>37</v>
      </c>
      <c r="D13" s="27" t="s">
        <v>72</v>
      </c>
    </row>
    <row r="14" spans="2:4" ht="28.5">
      <c r="B14" s="29" t="s">
        <v>53</v>
      </c>
      <c r="C14" s="31">
        <v>1722</v>
      </c>
      <c r="D14" s="27" t="s">
        <v>73</v>
      </c>
    </row>
    <row r="15" spans="2:4" ht="42.75">
      <c r="B15" s="29" t="s">
        <v>54</v>
      </c>
      <c r="C15" s="31" t="s">
        <v>38</v>
      </c>
      <c r="D15" s="27" t="s">
        <v>74</v>
      </c>
    </row>
    <row r="16" spans="2:4" ht="42.75">
      <c r="B16" s="29" t="s">
        <v>55</v>
      </c>
      <c r="C16" s="31" t="s">
        <v>39</v>
      </c>
      <c r="D16" s="27" t="s">
        <v>75</v>
      </c>
    </row>
    <row r="17" spans="2:4" ht="30.75" thickBot="1">
      <c r="B17" s="30" t="s">
        <v>56</v>
      </c>
      <c r="C17" s="32" t="s">
        <v>40</v>
      </c>
      <c r="D17" s="28" t="s">
        <v>76</v>
      </c>
    </row>
  </sheetData>
  <printOptions/>
  <pageMargins left="0.75" right="0.75" top="1" bottom="1" header="0.5" footer="0.5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24"/>
  <sheetViews>
    <sheetView showGridLines="0" workbookViewId="0" topLeftCell="A1">
      <selection activeCell="J21" sqref="J21"/>
    </sheetView>
  </sheetViews>
  <sheetFormatPr defaultColWidth="9.00390625" defaultRowHeight="12.75"/>
  <cols>
    <col min="2" max="2" width="22.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"/>
      <c r="B7" s="4" t="s">
        <v>3</v>
      </c>
      <c r="C7" s="4" t="s">
        <v>8</v>
      </c>
      <c r="D7" s="3"/>
      <c r="E7" s="3"/>
      <c r="F7" s="1"/>
      <c r="G7" s="1"/>
      <c r="H7" s="1"/>
      <c r="I7" s="1"/>
      <c r="J7" s="1"/>
      <c r="K7" s="1"/>
      <c r="L7" s="1"/>
    </row>
    <row r="8" spans="1:12" ht="15.75">
      <c r="A8" s="1"/>
      <c r="B8" s="3"/>
      <c r="C8" s="3"/>
      <c r="D8" s="3"/>
      <c r="E8" s="3"/>
      <c r="F8" s="1"/>
      <c r="G8" s="1"/>
      <c r="H8" s="1"/>
      <c r="I8" s="1"/>
      <c r="J8" s="1"/>
      <c r="K8" s="1"/>
      <c r="L8" s="1"/>
    </row>
    <row r="9" spans="1:12" ht="15.75">
      <c r="A9" s="1"/>
      <c r="B9" s="4" t="s">
        <v>4</v>
      </c>
      <c r="C9" s="4" t="s">
        <v>9</v>
      </c>
      <c r="D9" s="3"/>
      <c r="E9" s="3"/>
      <c r="F9" s="1"/>
      <c r="G9" s="1"/>
      <c r="H9" s="1"/>
      <c r="I9" s="1"/>
      <c r="J9" s="1"/>
      <c r="K9" s="1"/>
      <c r="L9" s="1"/>
    </row>
    <row r="10" spans="1:12" ht="15.75">
      <c r="A10" s="1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2" ht="15.75">
      <c r="A11" s="1"/>
      <c r="B11" s="4" t="s">
        <v>5</v>
      </c>
      <c r="C11" s="4" t="s">
        <v>11</v>
      </c>
      <c r="D11" s="3"/>
      <c r="E11" s="3"/>
      <c r="F11" s="1"/>
      <c r="G11" s="1"/>
      <c r="H11" s="1"/>
      <c r="I11" s="1"/>
      <c r="J11" s="1"/>
      <c r="K11" s="1"/>
      <c r="L11" s="1"/>
    </row>
    <row r="12" spans="1:12" ht="15.75">
      <c r="A12" s="1"/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2" ht="15.75">
      <c r="A13" s="1"/>
      <c r="B13" s="4" t="s">
        <v>6</v>
      </c>
      <c r="C13" s="4" t="s">
        <v>12</v>
      </c>
      <c r="D13" s="3"/>
      <c r="E13" s="3"/>
      <c r="F13" s="1"/>
      <c r="G13" s="1"/>
      <c r="H13" s="1"/>
      <c r="I13" s="1"/>
      <c r="J13" s="1"/>
      <c r="K13" s="1"/>
      <c r="L13" s="1"/>
    </row>
    <row r="14" spans="1:12" ht="15.75">
      <c r="A14" s="1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2" ht="15.75">
      <c r="A15" s="1"/>
      <c r="B15" s="4" t="s">
        <v>7</v>
      </c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hyperlinks>
    <hyperlink ref="B7" location="Вопрос1!A1" display="Вопрос1!A1"/>
    <hyperlink ref="B9" location="Вопрос2!A1" display="Вопрос2!A1"/>
    <hyperlink ref="B11" location="Вопрос3!A1" display="Вопрос3!A1"/>
    <hyperlink ref="B13" location="Вопрос4!A1" display="Вопрос4!A1"/>
    <hyperlink ref="B15" location="Вопрос5!A1" display="Вопрос5!A1"/>
    <hyperlink ref="C7" location="Результаты!A1" display="Результаты!A1"/>
    <hyperlink ref="C9" location="Ответы!A1" display="Ответы!A1"/>
    <hyperlink ref="C11" location="Инструкция!A1" display="Инструкция!A1"/>
    <hyperlink ref="C13" location="Обложка!A1" display="Обложка!A1"/>
  </hyperlink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24"/>
  <sheetViews>
    <sheetView showGridLines="0" tabSelected="1" workbookViewId="0" topLeftCell="A1">
      <selection activeCell="K29" sqref="K29"/>
    </sheetView>
  </sheetViews>
  <sheetFormatPr defaultColWidth="9.00390625" defaultRowHeight="12.75"/>
  <sheetData>
    <row r="1" spans="1:11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10" spans="1:11" ht="12.75">
      <c r="A10" s="38" t="s">
        <v>26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9" spans="1:11" ht="12.7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mergeCells count="3">
    <mergeCell ref="A1:K6"/>
    <mergeCell ref="A10:K15"/>
    <mergeCell ref="A19:K24"/>
  </mergeCells>
  <printOptions/>
  <pageMargins left="0.75" right="0.75" top="1" bottom="1" header="0.5" footer="0.5"/>
  <pageSetup orientation="portrait" paperSize="9"/>
  <legacy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23"/>
  <sheetViews>
    <sheetView showGridLines="0" workbookViewId="0" topLeftCell="A1">
      <selection activeCell="B16" sqref="B16:D17"/>
    </sheetView>
  </sheetViews>
  <sheetFormatPr defaultColWidth="9.00390625" defaultRowHeight="12.75"/>
  <sheetData>
    <row r="1" spans="1:11" ht="12.75">
      <c r="A1" s="1"/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"/>
      <c r="B4" s="5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39" t="s">
        <v>13</v>
      </c>
      <c r="C6" s="40"/>
      <c r="D6" s="40"/>
      <c r="E6" s="40"/>
      <c r="F6" s="40"/>
      <c r="G6" s="40"/>
      <c r="H6" s="40"/>
      <c r="I6" s="40"/>
      <c r="J6" s="40"/>
      <c r="K6" s="1"/>
    </row>
    <row r="7" spans="1:11" ht="12.75">
      <c r="A7" s="1"/>
      <c r="B7" s="40"/>
      <c r="C7" s="40"/>
      <c r="D7" s="40"/>
      <c r="E7" s="40"/>
      <c r="F7" s="40"/>
      <c r="G7" s="40"/>
      <c r="H7" s="40"/>
      <c r="I7" s="40"/>
      <c r="J7" s="40"/>
      <c r="K7" s="1"/>
    </row>
    <row r="8" spans="1:11" ht="12.75">
      <c r="A8" s="1"/>
      <c r="B8" s="40"/>
      <c r="C8" s="40"/>
      <c r="D8" s="40"/>
      <c r="E8" s="40"/>
      <c r="F8" s="40"/>
      <c r="G8" s="40"/>
      <c r="H8" s="40"/>
      <c r="I8" s="40"/>
      <c r="J8" s="40"/>
      <c r="K8" s="1"/>
    </row>
    <row r="9" spans="1:11" ht="12.75">
      <c r="A9" s="1"/>
      <c r="B9" s="40"/>
      <c r="C9" s="40"/>
      <c r="D9" s="40"/>
      <c r="E9" s="40"/>
      <c r="F9" s="40"/>
      <c r="G9" s="40"/>
      <c r="H9" s="40"/>
      <c r="I9" s="40"/>
      <c r="J9" s="40"/>
      <c r="K9" s="1"/>
    </row>
    <row r="10" spans="1:11" ht="12.75">
      <c r="A10" s="1"/>
      <c r="B10" s="40"/>
      <c r="C10" s="40"/>
      <c r="D10" s="40"/>
      <c r="E10" s="40"/>
      <c r="F10" s="40"/>
      <c r="G10" s="40"/>
      <c r="H10" s="40"/>
      <c r="I10" s="40"/>
      <c r="J10" s="40"/>
      <c r="K10" s="1"/>
    </row>
    <row r="11" spans="1:11" ht="12.75">
      <c r="A11" s="1"/>
      <c r="B11" s="40"/>
      <c r="C11" s="40"/>
      <c r="D11" s="40"/>
      <c r="E11" s="40"/>
      <c r="F11" s="40"/>
      <c r="G11" s="40"/>
      <c r="H11" s="40"/>
      <c r="I11" s="40"/>
      <c r="J11" s="40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6.5">
      <c r="A14" s="1"/>
      <c r="B14" s="5" t="s">
        <v>14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41">
        <v>1704</v>
      </c>
      <c r="C16" s="41"/>
      <c r="D16" s="41"/>
      <c r="E16" s="1"/>
      <c r="F16" s="1"/>
      <c r="G16" s="1"/>
      <c r="H16" s="1"/>
      <c r="I16" s="1"/>
      <c r="J16" s="1"/>
      <c r="K16" s="1"/>
    </row>
    <row r="17" spans="1:11" ht="12.75">
      <c r="A17" s="1"/>
      <c r="B17" s="41"/>
      <c r="C17" s="41"/>
      <c r="D17" s="4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2">
    <mergeCell ref="B6:J11"/>
    <mergeCell ref="B16:D17"/>
  </mergeCells>
  <printOptions/>
  <pageMargins left="0.75" right="0.75" top="1" bottom="1" header="0.5" footer="0.5"/>
  <pageSetup orientation="portrait" paperSize="9"/>
  <legacy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24"/>
  <sheetViews>
    <sheetView showGridLines="0" workbookViewId="0" topLeftCell="A5">
      <selection activeCell="L31" sqref="L31"/>
    </sheetView>
  </sheetViews>
  <sheetFormatPr defaultColWidth="9.0039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"/>
      <c r="B4" s="5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42" t="s">
        <v>15</v>
      </c>
      <c r="C7" s="42"/>
      <c r="D7" s="42"/>
      <c r="E7" s="42"/>
      <c r="F7" s="42"/>
      <c r="G7" s="42"/>
      <c r="H7" s="42"/>
      <c r="I7" s="42"/>
      <c r="J7" s="42"/>
      <c r="K7" s="1"/>
      <c r="L7" s="1"/>
    </row>
    <row r="8" spans="1:12" ht="12.75">
      <c r="A8" s="1"/>
      <c r="B8" s="42"/>
      <c r="C8" s="42"/>
      <c r="D8" s="42"/>
      <c r="E8" s="42"/>
      <c r="F8" s="42"/>
      <c r="G8" s="42"/>
      <c r="H8" s="42"/>
      <c r="I8" s="42"/>
      <c r="J8" s="42"/>
      <c r="K8" s="1"/>
      <c r="L8" s="1"/>
    </row>
    <row r="9" spans="1:12" ht="12.75">
      <c r="A9" s="1"/>
      <c r="B9" s="42"/>
      <c r="C9" s="42"/>
      <c r="D9" s="42"/>
      <c r="E9" s="42"/>
      <c r="F9" s="42"/>
      <c r="G9" s="42"/>
      <c r="H9" s="42"/>
      <c r="I9" s="42"/>
      <c r="J9" s="42"/>
      <c r="K9" s="1"/>
      <c r="L9" s="1"/>
    </row>
    <row r="10" spans="1:12" ht="12.75">
      <c r="A10" s="1"/>
      <c r="B10" s="42"/>
      <c r="C10" s="42"/>
      <c r="D10" s="42"/>
      <c r="E10" s="42"/>
      <c r="F10" s="42"/>
      <c r="G10" s="42"/>
      <c r="H10" s="42"/>
      <c r="I10" s="42"/>
      <c r="J10" s="42"/>
      <c r="K10" s="1"/>
      <c r="L10" s="1"/>
    </row>
    <row r="11" spans="1:12" ht="12.75">
      <c r="A11" s="1"/>
      <c r="B11" s="42"/>
      <c r="C11" s="42"/>
      <c r="D11" s="42"/>
      <c r="E11" s="42"/>
      <c r="F11" s="42"/>
      <c r="G11" s="42"/>
      <c r="H11" s="42"/>
      <c r="I11" s="42"/>
      <c r="J11" s="42"/>
      <c r="K11" s="1"/>
      <c r="L11" s="1"/>
    </row>
    <row r="12" spans="1:12" ht="12.75" customHeight="1">
      <c r="A12" s="1"/>
      <c r="B12" s="42"/>
      <c r="C12" s="42"/>
      <c r="D12" s="42"/>
      <c r="E12" s="42"/>
      <c r="F12" s="42"/>
      <c r="G12" s="42"/>
      <c r="H12" s="42"/>
      <c r="I12" s="42"/>
      <c r="J12" s="42"/>
      <c r="K12" s="1"/>
      <c r="L12" s="1"/>
    </row>
    <row r="13" spans="1:12" ht="12.75">
      <c r="A13" s="1"/>
      <c r="B13" s="42"/>
      <c r="C13" s="42"/>
      <c r="D13" s="42"/>
      <c r="E13" s="42"/>
      <c r="F13" s="42"/>
      <c r="G13" s="42"/>
      <c r="H13" s="42"/>
      <c r="I13" s="42"/>
      <c r="J13" s="42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>
      <c r="A17" s="1"/>
      <c r="B17" s="6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43" t="s">
        <v>33</v>
      </c>
      <c r="C19" s="43"/>
      <c r="D19" s="43"/>
      <c r="E19" s="43"/>
      <c r="F19" s="43"/>
      <c r="G19" s="1"/>
      <c r="H19" s="1"/>
      <c r="I19" s="1"/>
      <c r="J19" s="1"/>
      <c r="K19" s="1"/>
      <c r="L19" s="1"/>
    </row>
    <row r="20" spans="1:12" ht="12.75">
      <c r="A20" s="1"/>
      <c r="B20" s="43"/>
      <c r="C20" s="43"/>
      <c r="D20" s="43"/>
      <c r="E20" s="43"/>
      <c r="F20" s="43"/>
      <c r="G20" s="1"/>
      <c r="H20" s="1"/>
      <c r="I20" s="1"/>
      <c r="J20" s="1"/>
      <c r="K20" s="1"/>
      <c r="L20" s="1"/>
    </row>
    <row r="21" spans="1:12" ht="12.75">
      <c r="A21" s="1"/>
      <c r="B21" s="43"/>
      <c r="C21" s="43"/>
      <c r="D21" s="43"/>
      <c r="E21" s="43"/>
      <c r="F21" s="43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">
    <mergeCell ref="B7:J13"/>
    <mergeCell ref="B19:F21"/>
  </mergeCells>
  <dataValidations count="1">
    <dataValidation type="list" allowBlank="1" showInputMessage="1" showErrorMessage="1" sqref="B19:F21">
      <formula1>"Минерва, Слава, Мир и изобилие, Амур и Психея"</formula1>
    </dataValidation>
  </dataValidation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23"/>
  <sheetViews>
    <sheetView showGridLines="0" workbookViewId="0" topLeftCell="A1">
      <selection activeCell="K22" sqref="K22"/>
    </sheetView>
  </sheetViews>
  <sheetFormatPr defaultColWidth="9.0039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"/>
      <c r="B4" s="5" t="s">
        <v>17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1"/>
      <c r="B6" s="42" t="s">
        <v>23</v>
      </c>
      <c r="C6" s="44"/>
      <c r="D6" s="44"/>
      <c r="E6" s="44"/>
      <c r="F6" s="44"/>
      <c r="G6" s="44"/>
      <c r="H6" s="44"/>
      <c r="I6" s="44"/>
      <c r="J6" s="44"/>
      <c r="K6" s="1"/>
    </row>
    <row r="7" spans="1:11" ht="12.75" customHeight="1">
      <c r="A7" s="1"/>
      <c r="B7" s="44"/>
      <c r="C7" s="44"/>
      <c r="D7" s="44"/>
      <c r="E7" s="44"/>
      <c r="F7" s="44"/>
      <c r="G7" s="44"/>
      <c r="H7" s="44"/>
      <c r="I7" s="44"/>
      <c r="J7" s="44"/>
      <c r="K7" s="1"/>
    </row>
    <row r="8" spans="1:11" ht="12.75" customHeight="1">
      <c r="A8" s="1"/>
      <c r="B8" s="44"/>
      <c r="C8" s="44"/>
      <c r="D8" s="44"/>
      <c r="E8" s="44"/>
      <c r="F8" s="44"/>
      <c r="G8" s="44"/>
      <c r="H8" s="44"/>
      <c r="I8" s="44"/>
      <c r="J8" s="44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1"/>
      <c r="B11" s="45" t="s">
        <v>18</v>
      </c>
      <c r="C11" s="45"/>
      <c r="D11" s="1"/>
      <c r="E11" s="45" t="s">
        <v>19</v>
      </c>
      <c r="F11" s="45"/>
      <c r="G11" s="45"/>
      <c r="H11" s="1"/>
      <c r="I11" s="1"/>
      <c r="J11" s="1"/>
      <c r="K11" s="1"/>
    </row>
    <row r="12" spans="1:11" ht="12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1"/>
      <c r="B13" s="52" t="s">
        <v>20</v>
      </c>
      <c r="C13" s="53"/>
      <c r="D13" s="54"/>
      <c r="E13" s="46" t="s">
        <v>43</v>
      </c>
      <c r="F13" s="47"/>
      <c r="G13" s="48"/>
      <c r="H13" s="1"/>
      <c r="I13" s="1"/>
      <c r="J13" s="1"/>
      <c r="K13" s="1"/>
    </row>
    <row r="14" spans="1:11" ht="15.75" customHeight="1" thickBot="1">
      <c r="A14" s="1"/>
      <c r="B14" s="55"/>
      <c r="C14" s="56"/>
      <c r="D14" s="57"/>
      <c r="E14" s="49"/>
      <c r="F14" s="50"/>
      <c r="G14" s="51"/>
      <c r="H14" s="1"/>
      <c r="I14" s="1"/>
      <c r="J14" s="1"/>
      <c r="K14" s="1"/>
    </row>
    <row r="15" spans="1:11" ht="15" customHeight="1">
      <c r="A15" s="1"/>
      <c r="B15" s="52" t="s">
        <v>21</v>
      </c>
      <c r="C15" s="53"/>
      <c r="D15" s="54"/>
      <c r="E15" s="46" t="s">
        <v>34</v>
      </c>
      <c r="F15" s="47"/>
      <c r="G15" s="48"/>
      <c r="H15" s="1"/>
      <c r="I15" s="1"/>
      <c r="J15" s="1"/>
      <c r="K15" s="1"/>
    </row>
    <row r="16" spans="1:11" ht="13.5" customHeight="1" thickBot="1">
      <c r="A16" s="1"/>
      <c r="B16" s="55"/>
      <c r="C16" s="56"/>
      <c r="D16" s="57"/>
      <c r="E16" s="49"/>
      <c r="F16" s="50"/>
      <c r="G16" s="51"/>
      <c r="H16" s="1"/>
      <c r="I16" s="1"/>
      <c r="J16" s="1"/>
      <c r="K16" s="1"/>
    </row>
    <row r="17" spans="1:11" ht="15" customHeight="1">
      <c r="A17" s="1"/>
      <c r="B17" s="52" t="s">
        <v>22</v>
      </c>
      <c r="C17" s="53"/>
      <c r="D17" s="54"/>
      <c r="E17" s="46" t="s">
        <v>35</v>
      </c>
      <c r="F17" s="47"/>
      <c r="G17" s="48"/>
      <c r="H17" s="1"/>
      <c r="I17" s="1"/>
      <c r="J17" s="1"/>
      <c r="K17" s="1"/>
    </row>
    <row r="18" spans="1:11" ht="13.5" customHeight="1" thickBot="1">
      <c r="A18" s="1"/>
      <c r="B18" s="55"/>
      <c r="C18" s="56"/>
      <c r="D18" s="57"/>
      <c r="E18" s="49"/>
      <c r="F18" s="50"/>
      <c r="G18" s="5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9">
    <mergeCell ref="E15:G16"/>
    <mergeCell ref="E17:G18"/>
    <mergeCell ref="B13:D14"/>
    <mergeCell ref="B15:D16"/>
    <mergeCell ref="B17:D18"/>
    <mergeCell ref="B6:J8"/>
    <mergeCell ref="B11:C11"/>
    <mergeCell ref="E11:G11"/>
    <mergeCell ref="E13:G14"/>
  </mergeCells>
  <dataValidations count="1">
    <dataValidation type="list" allowBlank="1" showInputMessage="1" showErrorMessage="1" sqref="E13:G18">
      <formula1>"Карл Росси, Доменико Трезини, Шарлемань, Василий Стасов"</formula1>
    </dataValidation>
  </dataValidation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24"/>
  <sheetViews>
    <sheetView showGridLines="0" workbookViewId="0" topLeftCell="A1">
      <selection activeCell="N24" sqref="N24:N25"/>
    </sheetView>
  </sheetViews>
  <sheetFormatPr defaultColWidth="9.00390625" defaultRowHeight="12.75"/>
  <cols>
    <col min="1" max="1" width="3.00390625" style="0" customWidth="1"/>
    <col min="5" max="5" width="3.375" style="0" customWidth="1"/>
    <col min="9" max="9" width="4.1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5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59" t="s">
        <v>24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1"/>
    </row>
    <row r="7" spans="1:13" ht="12.75">
      <c r="A7" s="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1"/>
    </row>
    <row r="8" spans="1:13" ht="12.75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"/>
    </row>
    <row r="9" spans="1:13" ht="12.75">
      <c r="A9" s="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1"/>
    </row>
    <row r="10" spans="1:13" ht="12.75">
      <c r="A10" s="1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58" t="s">
        <v>21</v>
      </c>
      <c r="C21" s="58"/>
      <c r="D21" s="58"/>
      <c r="E21" s="1"/>
      <c r="F21" s="58" t="s">
        <v>20</v>
      </c>
      <c r="G21" s="58"/>
      <c r="H21" s="58"/>
      <c r="I21" s="1"/>
      <c r="J21" s="58" t="s">
        <v>36</v>
      </c>
      <c r="K21" s="58"/>
      <c r="L21" s="58"/>
      <c r="M21" s="1"/>
    </row>
    <row r="22" spans="1:13" ht="12.75" customHeight="1">
      <c r="A22" s="1"/>
      <c r="B22" s="58"/>
      <c r="C22" s="58"/>
      <c r="D22" s="58"/>
      <c r="E22" s="1"/>
      <c r="F22" s="58"/>
      <c r="G22" s="58"/>
      <c r="H22" s="58"/>
      <c r="I22" s="1"/>
      <c r="J22" s="58"/>
      <c r="K22" s="58"/>
      <c r="L22" s="58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">
    <mergeCell ref="B21:D22"/>
    <mergeCell ref="F21:H22"/>
    <mergeCell ref="J21:L22"/>
    <mergeCell ref="B6:L10"/>
  </mergeCells>
  <dataValidations count="1">
    <dataValidation type="list" allowBlank="1" showInputMessage="1" showErrorMessage="1" sqref="B21:D22 F21:H22 J21:L22">
      <formula1>"Летний Дворец Петра 1, Кофейный Домик, Чайный Домик"</formula1>
    </dataValidation>
  </dataValidations>
  <printOptions/>
  <pageMargins left="0.75" right="0.75" top="1" bottom="1" header="0.5" footer="0.5"/>
  <pageSetup orientation="portrait" paperSize="9" r:id="rId4"/>
  <drawing r:id="rId2"/>
  <legacyDrawing r:id="rId1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24"/>
  <sheetViews>
    <sheetView showGridLines="0" workbookViewId="0" topLeftCell="A3">
      <selection activeCell="M27" sqref="M27"/>
    </sheetView>
  </sheetViews>
  <sheetFormatPr defaultColWidth="9.00390625" defaultRowHeight="12.75"/>
  <cols>
    <col min="1" max="1" width="4.00390625" style="0" customWidth="1"/>
    <col min="2" max="2" width="15.875" style="0" customWidth="1"/>
    <col min="3" max="3" width="3.375" style="0" customWidth="1"/>
    <col min="4" max="4" width="6.75390625" style="0" customWidth="1"/>
    <col min="5" max="5" width="3.875" style="0" customWidth="1"/>
    <col min="6" max="6" width="11.00390625" style="0" customWidth="1"/>
    <col min="7" max="7" width="3.375" style="0" customWidth="1"/>
    <col min="8" max="8" width="11.625" style="0" customWidth="1"/>
    <col min="9" max="9" width="4.125" style="0" customWidth="1"/>
    <col min="10" max="10" width="25.125" style="0" customWidth="1"/>
    <col min="11" max="11" width="6.25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3" t="s">
        <v>7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60" t="s">
        <v>28</v>
      </c>
      <c r="C6" s="61"/>
      <c r="D6" s="61"/>
      <c r="E6" s="61"/>
      <c r="F6" s="61"/>
      <c r="G6" s="61"/>
      <c r="H6" s="61"/>
      <c r="I6" s="6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62" t="s">
        <v>27</v>
      </c>
      <c r="C8" s="62"/>
      <c r="D8" s="62"/>
      <c r="E8" s="62"/>
      <c r="F8" s="62"/>
      <c r="G8" s="62"/>
      <c r="H8" s="62"/>
      <c r="I8" s="62"/>
      <c r="J8" s="62"/>
      <c r="K8" s="1"/>
    </row>
    <row r="9" spans="1:11" ht="12.75">
      <c r="A9" s="1"/>
      <c r="B9" s="62"/>
      <c r="C9" s="62"/>
      <c r="D9" s="62"/>
      <c r="E9" s="62"/>
      <c r="F9" s="62"/>
      <c r="G9" s="62"/>
      <c r="H9" s="62"/>
      <c r="I9" s="62"/>
      <c r="J9" s="62"/>
      <c r="K9" s="1"/>
    </row>
    <row r="10" spans="1:11" ht="12.75">
      <c r="A10" s="1"/>
      <c r="B10" s="62"/>
      <c r="C10" s="62"/>
      <c r="D10" s="62"/>
      <c r="E10" s="62"/>
      <c r="F10" s="62"/>
      <c r="G10" s="62"/>
      <c r="H10" s="62"/>
      <c r="I10" s="62"/>
      <c r="J10" s="62"/>
      <c r="K10" s="1"/>
    </row>
    <row r="11" spans="1:11" ht="12.75">
      <c r="A11" s="1"/>
      <c r="B11" s="62"/>
      <c r="C11" s="62"/>
      <c r="D11" s="62"/>
      <c r="E11" s="62"/>
      <c r="F11" s="62"/>
      <c r="G11" s="62"/>
      <c r="H11" s="62"/>
      <c r="I11" s="62"/>
      <c r="J11" s="62"/>
      <c r="K11" s="1"/>
    </row>
    <row r="12" spans="1:11" ht="12.75">
      <c r="A12" s="1"/>
      <c r="B12" s="62"/>
      <c r="C12" s="62"/>
      <c r="D12" s="62"/>
      <c r="E12" s="62"/>
      <c r="F12" s="62"/>
      <c r="G12" s="62"/>
      <c r="H12" s="62"/>
      <c r="I12" s="62"/>
      <c r="J12" s="62"/>
      <c r="K12" s="1"/>
    </row>
    <row r="13" spans="1:11" ht="12.75">
      <c r="A13" s="1"/>
      <c r="B13" s="62"/>
      <c r="C13" s="62"/>
      <c r="D13" s="62"/>
      <c r="E13" s="62"/>
      <c r="F13" s="62"/>
      <c r="G13" s="62"/>
      <c r="H13" s="62"/>
      <c r="I13" s="62"/>
      <c r="J13" s="62"/>
      <c r="K13" s="1"/>
    </row>
    <row r="14" spans="1:11" ht="12.75">
      <c r="A14" s="1"/>
      <c r="B14" s="62"/>
      <c r="C14" s="62"/>
      <c r="D14" s="62"/>
      <c r="E14" s="62"/>
      <c r="F14" s="62"/>
      <c r="G14" s="62"/>
      <c r="H14" s="62"/>
      <c r="I14" s="62"/>
      <c r="J14" s="62"/>
      <c r="K14" s="1"/>
    </row>
    <row r="15" spans="1:11" ht="12.75">
      <c r="A15" s="1"/>
      <c r="B15" s="62"/>
      <c r="C15" s="62"/>
      <c r="D15" s="62"/>
      <c r="E15" s="62"/>
      <c r="F15" s="62"/>
      <c r="G15" s="62"/>
      <c r="H15" s="62"/>
      <c r="I15" s="62"/>
      <c r="J15" s="62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7">
        <v>1</v>
      </c>
      <c r="C17" s="7"/>
      <c r="D17" s="7">
        <v>2</v>
      </c>
      <c r="E17" s="7"/>
      <c r="F17" s="7">
        <v>3</v>
      </c>
      <c r="G17" s="7"/>
      <c r="H17" s="7">
        <v>4</v>
      </c>
      <c r="I17" s="7"/>
      <c r="J17" s="7">
        <v>5</v>
      </c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8" t="s">
        <v>37</v>
      </c>
      <c r="C19" s="1"/>
      <c r="D19" s="9">
        <v>1722</v>
      </c>
      <c r="E19" s="1"/>
      <c r="F19" s="8" t="s">
        <v>38</v>
      </c>
      <c r="G19" s="1"/>
      <c r="H19" s="8" t="s">
        <v>39</v>
      </c>
      <c r="I19" s="1"/>
      <c r="J19" s="8" t="s">
        <v>40</v>
      </c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2">
    <mergeCell ref="B6:I6"/>
    <mergeCell ref="B8:J15"/>
  </mergeCells>
  <dataValidations count="5">
    <dataValidation type="list" allowBlank="1" showInputMessage="1" showErrorMessage="1" sqref="B19">
      <formula1>"П. Баратто, П. Бонацо, П. Бернини"</formula1>
    </dataValidation>
    <dataValidation type="list" allowBlank="1" showInputMessage="1" showErrorMessage="1" sqref="D19">
      <formula1>"1709, 1721, 1722"</formula1>
    </dataValidation>
    <dataValidation type="list" allowBlank="1" showInputMessage="1" showErrorMessage="1" sqref="F19">
      <formula1>"Швецию, Екатерину 1, Россию"</formula1>
    </dataValidation>
    <dataValidation type="list" allowBlank="1" showInputMessage="1" showErrorMessage="1" sqref="H19">
      <formula1>"Швеции, Карла 12, России"</formula1>
    </dataValidation>
    <dataValidation type="list" allowBlank="1" showInputMessage="1" showErrorMessage="1" sqref="J19">
      <formula1>"победы, закончившейся войны, мира"</formula1>
    </dataValidation>
  </dataValidations>
  <printOptions/>
  <pageMargins left="0.75" right="0.75" top="1" bottom="1" header="0.5" footer="0.5"/>
  <pageSetup orientation="portrait" paperSize="9" r:id="rId3"/>
  <legacyDrawing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D24"/>
  <sheetViews>
    <sheetView showGridLines="0" workbookViewId="0" topLeftCell="A1">
      <selection activeCell="C17" sqref="C17"/>
    </sheetView>
  </sheetViews>
  <sheetFormatPr defaultColWidth="9.00390625" defaultRowHeight="12.75"/>
  <cols>
    <col min="2" max="2" width="12.00390625" style="0" customWidth="1"/>
    <col min="3" max="3" width="24.125" style="0" customWidth="1"/>
    <col min="4" max="4" width="12.25390625" style="0" customWidth="1"/>
  </cols>
  <sheetData>
    <row r="3" spans="2:4" ht="16.5" thickBot="1">
      <c r="B3" s="11" t="s">
        <v>45</v>
      </c>
      <c r="D3" s="16" t="s">
        <v>44</v>
      </c>
    </row>
    <row r="4" spans="2:4" ht="18">
      <c r="B4" s="18">
        <v>1</v>
      </c>
      <c r="C4" s="22" t="str">
        <f>IF(Вопрос1!B16="","",IF(Вопрос1!B16=1704,"ответ верный","ответ ошибочный "))</f>
        <v>ответ верный</v>
      </c>
      <c r="D4" s="24">
        <f>IF(C4="ответ верный",1,0)</f>
        <v>1</v>
      </c>
    </row>
    <row r="5" spans="2:4" ht="18">
      <c r="B5" s="19">
        <v>2</v>
      </c>
      <c r="C5" s="21" t="str">
        <f>IF(Вопрос2!B19="","",IF(Вопрос2!B19="Мир и изобилие","ответ верный","ответ ошибочный"))</f>
        <v>ответ верный</v>
      </c>
      <c r="D5" s="25">
        <f aca="true" t="shared" si="0" ref="D5:D16">IF(C5="ответ верный",1,0)</f>
        <v>1</v>
      </c>
    </row>
    <row r="6" spans="2:4" ht="18">
      <c r="B6" s="19" t="s">
        <v>46</v>
      </c>
      <c r="C6" s="21" t="str">
        <f>IF(Вопрос3!E13="","",IF(Вопрос3!E13="Доменико Трезини","ответ верный","ответ ошибочный"))</f>
        <v>ответ ошибочный</v>
      </c>
      <c r="D6" s="25">
        <f t="shared" si="0"/>
        <v>0</v>
      </c>
    </row>
    <row r="7" spans="2:4" ht="18">
      <c r="B7" s="19" t="s">
        <v>47</v>
      </c>
      <c r="C7" s="21" t="str">
        <f>IF(Вопрос3!E15="","",IF(Вопрос3!E15="Карл Росси","ответ верный","ответ ошибочный"))</f>
        <v>ответ ошибочный</v>
      </c>
      <c r="D7" s="25">
        <f t="shared" si="0"/>
        <v>0</v>
      </c>
    </row>
    <row r="8" spans="2:4" ht="18">
      <c r="B8" s="19" t="s">
        <v>48</v>
      </c>
      <c r="C8" s="21" t="str">
        <f>IF(Вопрос3!E17="","",IF(Вопрос3!E17="Шарлемань","ответ верный","ответ ошибочный"))</f>
        <v>ответ ошибочный</v>
      </c>
      <c r="D8" s="25">
        <f t="shared" si="0"/>
        <v>0</v>
      </c>
    </row>
    <row r="9" spans="2:4" ht="18">
      <c r="B9" s="19" t="s">
        <v>49</v>
      </c>
      <c r="C9" s="21" t="str">
        <f>IF(Вопрос4!B21="","",IF(Вопрос4!B21="Кофейный домик","ответ верный","ответ ошибочный"))</f>
        <v>ответ верный</v>
      </c>
      <c r="D9" s="25">
        <f t="shared" si="0"/>
        <v>1</v>
      </c>
    </row>
    <row r="10" spans="2:4" ht="18">
      <c r="B10" s="19" t="s">
        <v>50</v>
      </c>
      <c r="C10" s="21" t="str">
        <f>IF(Вопрос4!F21="","",IF(Вопрос4!F21="Летний Дворец Петра 1","ответ верный","ответ ошибочный"))</f>
        <v>ответ верный</v>
      </c>
      <c r="D10" s="25">
        <f t="shared" si="0"/>
        <v>1</v>
      </c>
    </row>
    <row r="11" spans="2:4" ht="18">
      <c r="B11" s="19" t="s">
        <v>51</v>
      </c>
      <c r="C11" s="21" t="str">
        <f>IF(Вопрос4!J21="","",IF(Вопрос4!J21="Чайный домик","ответ верный","ответ ошибочный"))</f>
        <v>ответ верный</v>
      </c>
      <c r="D11" s="25">
        <f t="shared" si="0"/>
        <v>1</v>
      </c>
    </row>
    <row r="12" spans="2:4" ht="18">
      <c r="B12" s="19" t="s">
        <v>52</v>
      </c>
      <c r="C12" s="21" t="str">
        <f>IF(Вопрос5!B19="","",IF(Вопрос5!B19="П. Баратто","ответ верный","ответ ошибочный"))</f>
        <v>ответ верный</v>
      </c>
      <c r="D12" s="25">
        <f t="shared" si="0"/>
        <v>1</v>
      </c>
    </row>
    <row r="13" spans="2:4" ht="18">
      <c r="B13" s="19" t="s">
        <v>53</v>
      </c>
      <c r="C13" s="21" t="str">
        <f>IF(Вопрос5!D19="","",IF(Вопрос5!D19=1722,"ответ верный","ответ ошибочный"))</f>
        <v>ответ верный</v>
      </c>
      <c r="D13" s="25">
        <f t="shared" si="0"/>
        <v>1</v>
      </c>
    </row>
    <row r="14" spans="2:4" ht="18">
      <c r="B14" s="19" t="s">
        <v>54</v>
      </c>
      <c r="C14" s="21" t="str">
        <f>IF(Вопрос5!F19="","",IF(Вопрос5!F19="Россию","ответ верный","ответ ошибочный"))</f>
        <v>ответ верный</v>
      </c>
      <c r="D14" s="25">
        <f t="shared" si="0"/>
        <v>1</v>
      </c>
    </row>
    <row r="15" spans="2:4" ht="18">
      <c r="B15" s="19" t="s">
        <v>55</v>
      </c>
      <c r="C15" s="21" t="str">
        <f>IF(Вопрос5!H19="","",IF(Вопрос5!H19="Швеции","ответ верный","ответ ошибочный"))</f>
        <v>ответ верный</v>
      </c>
      <c r="D15" s="25">
        <f t="shared" si="0"/>
        <v>1</v>
      </c>
    </row>
    <row r="16" spans="2:4" ht="18.75" thickBot="1">
      <c r="B16" s="20" t="s">
        <v>56</v>
      </c>
      <c r="C16" s="23" t="str">
        <f>IF(Вопрос5!J19="","",IF(Вопрос5!J19="закончившейся войны","ответ верный","ответ ошибочный"))</f>
        <v>ответ верный</v>
      </c>
      <c r="D16" s="26">
        <f t="shared" si="0"/>
        <v>1</v>
      </c>
    </row>
    <row r="17" ht="18">
      <c r="D17" s="17"/>
    </row>
    <row r="18" ht="15.75">
      <c r="B18" s="10" t="s">
        <v>30</v>
      </c>
    </row>
    <row r="20" spans="2:4" ht="18.75">
      <c r="B20" s="11" t="s">
        <v>31</v>
      </c>
      <c r="C20" s="13">
        <f>COUNTIF(C4:C16,"ответ верный")</f>
        <v>10</v>
      </c>
      <c r="D20" s="11" t="s">
        <v>32</v>
      </c>
    </row>
    <row r="22" spans="2:3" ht="18">
      <c r="B22" s="12" t="s">
        <v>41</v>
      </c>
      <c r="C22" s="14">
        <v>13</v>
      </c>
    </row>
    <row r="24" spans="2:3" ht="36">
      <c r="B24" s="36" t="s">
        <v>42</v>
      </c>
      <c r="C24" s="15" t="str">
        <f>IF(C20&gt;=11,"отлично",IF(C20&gt;=9,"хорошо",IF(C20&gt;=7,"удовлетворительно",IF(C20&gt;=5,"плохо","Вы совсем не усвоили материал"))))</f>
        <v>хорошо</v>
      </c>
    </row>
  </sheetData>
  <printOptions/>
  <pageMargins left="0.75" right="0.75" top="1" bottom="1" header="0.5" footer="0.5"/>
  <pageSetup orientation="portrait" paperSize="9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Лебедева</cp:lastModifiedBy>
  <dcterms:created xsi:type="dcterms:W3CDTF">2003-07-24T11:08:49Z</dcterms:created>
  <dcterms:modified xsi:type="dcterms:W3CDTF">2003-08-26T13:04:09Z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